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附件1汇总表" sheetId="1" r:id="rId1"/>
    <sheet name="附件2水源地村" sheetId="2" r:id="rId2"/>
    <sheet name="附件3生态湿地" sheetId="3" r:id="rId3"/>
    <sheet name="附件4生态公益林" sheetId="6" r:id="rId4"/>
    <sheet name="附件5风景名胜区" sheetId="4" r:id="rId5"/>
  </sheets>
  <definedNames>
    <definedName name="_xlnm.Print_Area" localSheetId="0">附件1汇总表!$A$1:$F$13</definedName>
    <definedName name="_xlnm.Print_Area" localSheetId="3">附件4生态公益林!$A$1:$G$12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<sst xmlns="http://schemas.openxmlformats.org/spreadsheetml/2006/main" count="120" uniqueCount="92">
  <si>
    <t>附件1</t>
  </si>
  <si>
    <t>吴江区2025年生态补偿资金汇总表</t>
  </si>
  <si>
    <t>单位：万元</t>
  </si>
  <si>
    <t>镇(区)</t>
  </si>
  <si>
    <t>水源地</t>
  </si>
  <si>
    <t>生态湿地村</t>
  </si>
  <si>
    <t>公益林</t>
  </si>
  <si>
    <t>风景名胜区</t>
  </si>
  <si>
    <t>镇（区）合计</t>
  </si>
  <si>
    <t>吴江开发区</t>
  </si>
  <si>
    <t>汾湖高新区</t>
  </si>
  <si>
    <t>吴江高新区(盛泽镇)</t>
  </si>
  <si>
    <t>东太湖度假区(太湖新城)</t>
  </si>
  <si>
    <t>七都镇</t>
  </si>
  <si>
    <t>桃源镇</t>
  </si>
  <si>
    <t>震泽镇</t>
  </si>
  <si>
    <t>平望镇</t>
  </si>
  <si>
    <t>合    计</t>
  </si>
  <si>
    <t>附件2</t>
  </si>
  <si>
    <t>吴江区2025年水源地村生态补偿资金明细表</t>
  </si>
  <si>
    <t>序号</t>
  </si>
  <si>
    <t>村名</t>
  </si>
  <si>
    <t>补偿标准
（万元/村）</t>
  </si>
  <si>
    <t>评分</t>
  </si>
  <si>
    <t>补偿资金
（万元）</t>
  </si>
  <si>
    <t>已拨付
（万元）</t>
  </si>
  <si>
    <t>本次拨付
(万元）</t>
  </si>
  <si>
    <t>东太湖度假区
(太湖新城)</t>
  </si>
  <si>
    <t>沧州村</t>
  </si>
  <si>
    <t>圣牛村</t>
  </si>
  <si>
    <t>叶家港村</t>
  </si>
  <si>
    <t>姚家港村</t>
  </si>
  <si>
    <t>小计</t>
  </si>
  <si>
    <t>联强村</t>
  </si>
  <si>
    <t>庙港村</t>
  </si>
  <si>
    <t>盛庄村</t>
  </si>
  <si>
    <t>渔村社区</t>
  </si>
  <si>
    <t>太浦闸村</t>
  </si>
  <si>
    <t>爃烂村</t>
  </si>
  <si>
    <t>合计</t>
  </si>
  <si>
    <t>附件3</t>
  </si>
  <si>
    <t>吴江区2025年生态湿地(森林)村生态补偿资金明细表</t>
  </si>
  <si>
    <t>镇（区）</t>
  </si>
  <si>
    <t>补偿金额
（万元）</t>
  </si>
  <si>
    <t>本次拨付
（万元）</t>
  </si>
  <si>
    <t>镇级承担
（万元）</t>
  </si>
  <si>
    <t>备注</t>
  </si>
  <si>
    <t>陆港村</t>
  </si>
  <si>
    <t>太湖生态湿地村</t>
  </si>
  <si>
    <t>望湖村</t>
  </si>
  <si>
    <t>吴溇村</t>
  </si>
  <si>
    <t>齐心村</t>
  </si>
  <si>
    <t>省级湿地公园村</t>
  </si>
  <si>
    <t>金星村</t>
  </si>
  <si>
    <t>众安桥村</t>
  </si>
  <si>
    <t>三扇村</t>
  </si>
  <si>
    <t>白蚬湖村</t>
  </si>
  <si>
    <t>国家级湿地公园村</t>
  </si>
  <si>
    <t>肖甸湖村</t>
  </si>
  <si>
    <t>国家级湿地公园村又是澄湖生态湿地村</t>
  </si>
  <si>
    <t>合心村</t>
  </si>
  <si>
    <t>澄湖生态湿地村</t>
  </si>
  <si>
    <t>建南村</t>
  </si>
  <si>
    <t>市级湿地公园村</t>
  </si>
  <si>
    <t>史北村</t>
  </si>
  <si>
    <t>雄锋村</t>
  </si>
  <si>
    <t>黎花村</t>
  </si>
  <si>
    <t>严幕村</t>
  </si>
  <si>
    <t>省级森林公园村</t>
  </si>
  <si>
    <t>仙南村</t>
  </si>
  <si>
    <t>贤胡村</t>
  </si>
  <si>
    <t>新蕾村</t>
  </si>
  <si>
    <t>合 计</t>
  </si>
  <si>
    <t>附件4</t>
  </si>
  <si>
    <t>吴江区2025年生态公益林补偿资金明细表</t>
  </si>
  <si>
    <t>区镇</t>
  </si>
  <si>
    <t>面积</t>
  </si>
  <si>
    <t>补偿标准
（250元/亩）</t>
  </si>
  <si>
    <t>补偿金额
（元）</t>
  </si>
  <si>
    <t>已拨付
（元）</t>
  </si>
  <si>
    <t>本次拨付
（元）</t>
  </si>
  <si>
    <r>
      <rPr>
        <sz val="12"/>
        <color rgb="FF000000"/>
        <rFont val="宋体"/>
        <charset val="134"/>
      </rPr>
      <t>汾湖高新区</t>
    </r>
    <r>
      <rPr>
        <sz val="12"/>
        <color rgb="FF000000"/>
        <rFont val="Arial"/>
        <charset val="134"/>
      </rPr>
      <t xml:space="preserve">
</t>
    </r>
    <r>
      <rPr>
        <sz val="12"/>
        <color rgb="FF000000"/>
        <rFont val="宋体"/>
        <charset val="134"/>
      </rPr>
      <t>（黎里镇）</t>
    </r>
  </si>
  <si>
    <t>吴江高新区
(盛泽镇)</t>
  </si>
  <si>
    <t>东太湖度假区
（太湖新城）</t>
  </si>
  <si>
    <t>合  计</t>
  </si>
  <si>
    <t>附件5</t>
  </si>
  <si>
    <t>吴江区2025年风景名胜区生态补偿资金明细表</t>
  </si>
  <si>
    <t>补偿面积（亩）</t>
  </si>
  <si>
    <t>补偿标准
(元/亩/年)</t>
  </si>
  <si>
    <t>补偿金额
(万元)</t>
  </si>
  <si>
    <t>已拨付
(万元)</t>
  </si>
  <si>
    <t>合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</si>
</sst>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2"/>
      <name val="宋体"/>
      <charset val="134"/>
    </font>
    <font>
      <sz val="11"/>
      <color rgb="FF000000"/>
      <name val="宋体"/>
      <charset val="134"/>
    </font>
    <font>
      <sz val="20"/>
      <color rgb="FF000000"/>
      <name val="方正小标宋_GBK"/>
      <charset val="134"/>
    </font>
    <font>
      <b/>
      <sz val="12"/>
      <color rgb="FF000000"/>
      <name val="宋体"/>
      <charset val="134"/>
    </font>
    <font>
      <b/>
      <sz val="12"/>
      <name val="宋体"/>
      <charset val="134"/>
    </font>
    <font>
      <sz val="12"/>
      <color rgb="FF000000"/>
      <name val="宋体"/>
      <charset val="134"/>
    </font>
    <font>
      <sz val="18"/>
      <color rgb="FF000000"/>
      <name val="方正小标宋_GBK"/>
      <charset val="134"/>
    </font>
    <font>
      <sz val="20"/>
      <name val="方正小标宋_GBK"/>
      <charset val="134"/>
    </font>
    <font>
      <sz val="12"/>
      <color rgb="FF000000"/>
      <name val="Arial"/>
      <charset val="134"/>
    </font>
    <font>
      <b/>
      <sz val="12"/>
      <color rgb="FF000000"/>
      <name val="Arial"/>
      <charset val="134"/>
    </font>
    <font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76" fontId="0" fillId="0" borderId="0" xfId="0" applyNumberForma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  <xf numFmtId="0" fontId="4" fillId="0" borderId="0" xfId="0" applyFont="1">
      <alignment vertical="center"/>
    </xf>
    <xf numFmtId="0" fontId="0" fillId="0" borderId="0" xfId="0" applyAlignment="1">
      <alignment vertical="center" wrapText="1"/>
    </xf>
    <xf numFmtId="0" fontId="7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0" xfId="0" applyFo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right" vertical="center"/>
    </xf>
    <xf numFmtId="176" fontId="8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3"/>
  <sheetViews>
    <sheetView tabSelected="1" workbookViewId="0">
      <selection activeCell="A2" sqref="A2:F2"/>
    </sheetView>
  </sheetViews>
  <sheetFormatPr defaultColWidth="8.8" defaultRowHeight="15.6" outlineLevelCol="5"/>
  <cols>
    <col min="1" max="1" width="28" customWidth="1"/>
    <col min="2" max="6" width="16.1" customWidth="1"/>
  </cols>
  <sheetData>
    <row r="1" ht="30" customHeight="1" spans="1:6">
      <c r="A1" t="s">
        <v>0</v>
      </c>
    </row>
    <row r="2" ht="32" customHeight="1" spans="1:6">
      <c r="A2" s="17" t="s">
        <v>1</v>
      </c>
      <c r="B2" s="17"/>
      <c r="C2" s="17"/>
      <c r="D2" s="17"/>
      <c r="E2" s="17"/>
      <c r="F2" s="17"/>
    </row>
    <row r="3" ht="22" customHeight="1" spans="1:6">
      <c r="A3" s="17"/>
      <c r="B3" s="17"/>
      <c r="C3" s="17"/>
      <c r="D3" s="17"/>
      <c r="E3" s="17"/>
      <c r="F3" s="23" t="s">
        <v>2</v>
      </c>
    </row>
    <row r="4" ht="39" customHeight="1" spans="1:6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</row>
    <row r="5" ht="39" customHeight="1" spans="1:6">
      <c r="A5" s="5" t="s">
        <v>9</v>
      </c>
      <c r="B5" s="24"/>
      <c r="C5" s="13">
        <f>附件3生态湿地!H16</f>
        <v>160</v>
      </c>
      <c r="D5" s="13">
        <f>附件4生态公益林!G4/10000</f>
        <v>95.64875</v>
      </c>
      <c r="E5" s="13">
        <v>81</v>
      </c>
      <c r="F5" s="13">
        <f>SUM(B5:E5)</f>
        <v>336.64875</v>
      </c>
    </row>
    <row r="6" ht="39" customHeight="1" spans="1:6">
      <c r="A6" s="5" t="s">
        <v>10</v>
      </c>
      <c r="B6" s="24"/>
      <c r="C6" s="13">
        <f>附件3生态湿地!H21</f>
        <v>160</v>
      </c>
      <c r="D6" s="13">
        <f>附件4生态公益林!G5/10000</f>
        <v>90.306</v>
      </c>
      <c r="E6" s="24"/>
      <c r="F6" s="13">
        <f t="shared" ref="F6:F12" si="0">SUM(B6:E6)</f>
        <v>250.306</v>
      </c>
    </row>
    <row r="7" ht="39" customHeight="1" spans="1:6">
      <c r="A7" s="5" t="s">
        <v>11</v>
      </c>
      <c r="B7" s="24"/>
      <c r="C7" s="24"/>
      <c r="D7" s="13">
        <f>附件4生态公益林!G6/10000</f>
        <v>29.0685</v>
      </c>
      <c r="E7" s="24"/>
      <c r="F7" s="13">
        <f t="shared" si="0"/>
        <v>29.0685</v>
      </c>
    </row>
    <row r="8" ht="39" customHeight="1" spans="1:6">
      <c r="A8" s="5" t="s">
        <v>12</v>
      </c>
      <c r="B8" s="13">
        <v>250</v>
      </c>
      <c r="C8" s="24"/>
      <c r="D8" s="13">
        <f>附件4生态公益林!G7/10000</f>
        <v>160.602</v>
      </c>
      <c r="E8" s="24"/>
      <c r="F8" s="13">
        <f t="shared" si="0"/>
        <v>410.602</v>
      </c>
    </row>
    <row r="9" ht="39" customHeight="1" spans="1:6">
      <c r="A9" s="5" t="s">
        <v>13</v>
      </c>
      <c r="B9" s="13">
        <v>380</v>
      </c>
      <c r="C9" s="13">
        <f>附件3生态湿地!H7</f>
        <v>140</v>
      </c>
      <c r="D9" s="13">
        <f>附件4生态公益林!G8/10000</f>
        <v>41.80825</v>
      </c>
      <c r="E9" s="24"/>
      <c r="F9" s="13">
        <f t="shared" si="0"/>
        <v>561.80825</v>
      </c>
    </row>
    <row r="10" ht="39" customHeight="1" spans="1:6">
      <c r="A10" s="5" t="s">
        <v>14</v>
      </c>
      <c r="B10" s="24"/>
      <c r="C10" s="13">
        <f>附件3生态湿地!H26</f>
        <v>200</v>
      </c>
      <c r="D10" s="13">
        <f>附件4生态公益林!G9/10000</f>
        <v>30.9595</v>
      </c>
      <c r="E10" s="24"/>
      <c r="F10" s="13">
        <f t="shared" si="0"/>
        <v>230.9595</v>
      </c>
    </row>
    <row r="11" ht="39" customHeight="1" spans="1:6">
      <c r="A11" s="5" t="s">
        <v>15</v>
      </c>
      <c r="B11" s="24"/>
      <c r="C11" s="13">
        <f>附件3生态湿地!H12</f>
        <v>200</v>
      </c>
      <c r="D11" s="13">
        <f>附件4生态公益林!G10/10000</f>
        <v>31.09225</v>
      </c>
      <c r="E11" s="24"/>
      <c r="F11" s="13">
        <f t="shared" si="0"/>
        <v>231.09225</v>
      </c>
    </row>
    <row r="12" ht="39" customHeight="1" spans="1:6">
      <c r="A12" s="5" t="s">
        <v>16</v>
      </c>
      <c r="B12" s="24"/>
      <c r="C12" s="24"/>
      <c r="D12" s="13">
        <f>附件4生态公益林!G11/10000</f>
        <v>44.4615</v>
      </c>
      <c r="E12" s="24"/>
      <c r="F12" s="13">
        <f t="shared" si="0"/>
        <v>44.4615</v>
      </c>
    </row>
    <row r="13" ht="39" customHeight="1" spans="1:6">
      <c r="A13" s="3" t="s">
        <v>17</v>
      </c>
      <c r="B13" s="11">
        <f>SUM(B5:B12)</f>
        <v>630</v>
      </c>
      <c r="C13" s="11">
        <f>SUM(C5:C12)</f>
        <v>860</v>
      </c>
      <c r="D13" s="11">
        <f>SUM(D5:D12)</f>
        <v>523.94675</v>
      </c>
      <c r="E13" s="11">
        <f>SUM(E5:E12)</f>
        <v>81</v>
      </c>
      <c r="F13" s="11">
        <f>SUM(F5:F12)</f>
        <v>2094.94675</v>
      </c>
    </row>
  </sheetData>
  <mergeCells count="1">
    <mergeCell ref="A2:F2"/>
  </mergeCells>
  <printOptions horizontalCentered="1"/>
  <pageMargins left="0.751388888888889" right="0.751388888888889" top="1" bottom="1" header="0.5" footer="0.5"/>
  <pageSetup paperSize="9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workbookViewId="0">
      <selection activeCell="G5" sqref="G5"/>
    </sheetView>
  </sheetViews>
  <sheetFormatPr defaultColWidth="8.8" defaultRowHeight="15.6" outlineLevelCol="7"/>
  <cols>
    <col min="1" max="1" width="8" customWidth="1"/>
    <col min="2" max="3" width="13.5" customWidth="1"/>
    <col min="4" max="4" width="12.3" customWidth="1"/>
    <col min="5" max="8" width="14.2" customWidth="1"/>
  </cols>
  <sheetData>
    <row r="1" ht="30" customHeight="1" spans="1:8">
      <c r="A1" t="s">
        <v>18</v>
      </c>
    </row>
    <row r="2" ht="30" customHeight="1" spans="1:8">
      <c r="A2" s="17" t="s">
        <v>19</v>
      </c>
      <c r="B2" s="17"/>
      <c r="C2" s="17"/>
      <c r="D2" s="17"/>
      <c r="E2" s="17"/>
      <c r="F2" s="17"/>
      <c r="G2" s="17"/>
      <c r="H2" s="17"/>
    </row>
    <row r="3" ht="45" customHeight="1" spans="1:8">
      <c r="A3" s="3" t="s">
        <v>20</v>
      </c>
      <c r="B3" s="3" t="s">
        <v>3</v>
      </c>
      <c r="C3" s="3" t="s">
        <v>21</v>
      </c>
      <c r="D3" s="3" t="s">
        <v>22</v>
      </c>
      <c r="E3" s="3" t="s">
        <v>23</v>
      </c>
      <c r="F3" s="3" t="s">
        <v>24</v>
      </c>
      <c r="G3" s="3" t="s">
        <v>25</v>
      </c>
      <c r="H3" s="3" t="s">
        <v>26</v>
      </c>
    </row>
    <row r="4" ht="30" customHeight="1" spans="1:8">
      <c r="A4" s="5">
        <v>1</v>
      </c>
      <c r="B4" s="5" t="s">
        <v>27</v>
      </c>
      <c r="C4" s="5" t="s">
        <v>28</v>
      </c>
      <c r="D4" s="5">
        <v>120</v>
      </c>
      <c r="E4" s="21">
        <v>97.5</v>
      </c>
      <c r="F4" s="5">
        <v>120</v>
      </c>
      <c r="G4" s="5">
        <v>60</v>
      </c>
      <c r="H4" s="5">
        <f>F4-G4</f>
        <v>60</v>
      </c>
    </row>
    <row r="5" ht="30" customHeight="1" spans="1:8">
      <c r="A5" s="5">
        <v>2</v>
      </c>
      <c r="B5" s="5"/>
      <c r="C5" s="5" t="s">
        <v>29</v>
      </c>
      <c r="D5" s="5">
        <v>120</v>
      </c>
      <c r="E5" s="21">
        <v>97</v>
      </c>
      <c r="F5" s="5">
        <v>120</v>
      </c>
      <c r="G5" s="5">
        <v>60</v>
      </c>
      <c r="H5" s="5">
        <f>F5-G5</f>
        <v>60</v>
      </c>
    </row>
    <row r="6" ht="30" customHeight="1" spans="1:8">
      <c r="A6" s="5">
        <v>3</v>
      </c>
      <c r="B6" s="5"/>
      <c r="C6" s="5" t="s">
        <v>30</v>
      </c>
      <c r="D6" s="5">
        <v>140</v>
      </c>
      <c r="E6" s="21">
        <v>98.8</v>
      </c>
      <c r="F6" s="5">
        <v>140</v>
      </c>
      <c r="G6" s="5">
        <v>70</v>
      </c>
      <c r="H6" s="5">
        <f>F6-G6</f>
        <v>70</v>
      </c>
    </row>
    <row r="7" ht="30" customHeight="1" spans="1:8">
      <c r="A7" s="5">
        <v>4</v>
      </c>
      <c r="B7" s="5"/>
      <c r="C7" s="5" t="s">
        <v>31</v>
      </c>
      <c r="D7" s="5">
        <v>120</v>
      </c>
      <c r="E7" s="21">
        <v>96.5</v>
      </c>
      <c r="F7" s="5">
        <v>120</v>
      </c>
      <c r="G7" s="5">
        <v>60</v>
      </c>
      <c r="H7" s="5">
        <f>F7-G7</f>
        <v>60</v>
      </c>
    </row>
    <row r="8" ht="30" customHeight="1" spans="1:8">
      <c r="A8" s="3" t="s">
        <v>32</v>
      </c>
      <c r="B8" s="3"/>
      <c r="C8" s="3"/>
      <c r="D8" s="3">
        <f>SUM(D4:D7)</f>
        <v>500</v>
      </c>
      <c r="E8" s="22"/>
      <c r="F8" s="3">
        <f>SUM(F4:F7)</f>
        <v>500</v>
      </c>
      <c r="G8" s="3">
        <f>SUM(G4:G7)</f>
        <v>250</v>
      </c>
      <c r="H8" s="3">
        <f>SUM(H4:H7)</f>
        <v>250</v>
      </c>
    </row>
    <row r="9" ht="30" customHeight="1" spans="1:8">
      <c r="A9" s="5">
        <v>5</v>
      </c>
      <c r="B9" s="5" t="s">
        <v>13</v>
      </c>
      <c r="C9" s="5" t="s">
        <v>33</v>
      </c>
      <c r="D9" s="5">
        <v>140</v>
      </c>
      <c r="E9" s="21">
        <v>95.8</v>
      </c>
      <c r="F9" s="5">
        <v>140</v>
      </c>
      <c r="G9" s="5">
        <v>70</v>
      </c>
      <c r="H9" s="5">
        <f t="shared" ref="H9:H14" si="0">F9-G9</f>
        <v>70</v>
      </c>
    </row>
    <row r="10" ht="30" customHeight="1" spans="1:8">
      <c r="A10" s="5">
        <v>6</v>
      </c>
      <c r="B10" s="18"/>
      <c r="C10" s="5" t="s">
        <v>34</v>
      </c>
      <c r="D10" s="5">
        <v>140</v>
      </c>
      <c r="E10" s="21">
        <v>95.8</v>
      </c>
      <c r="F10" s="5">
        <v>140</v>
      </c>
      <c r="G10" s="5">
        <v>70</v>
      </c>
      <c r="H10" s="5">
        <f t="shared" si="0"/>
        <v>70</v>
      </c>
    </row>
    <row r="11" ht="30" customHeight="1" spans="1:8">
      <c r="A11" s="5">
        <v>7</v>
      </c>
      <c r="B11" s="18"/>
      <c r="C11" s="5" t="s">
        <v>35</v>
      </c>
      <c r="D11" s="5">
        <v>120</v>
      </c>
      <c r="E11" s="21">
        <v>95.8</v>
      </c>
      <c r="F11" s="5">
        <v>120</v>
      </c>
      <c r="G11" s="5">
        <v>60</v>
      </c>
      <c r="H11" s="5">
        <f t="shared" si="0"/>
        <v>60</v>
      </c>
    </row>
    <row r="12" ht="30" customHeight="1" spans="1:8">
      <c r="A12" s="5">
        <v>8</v>
      </c>
      <c r="B12" s="18"/>
      <c r="C12" s="5" t="s">
        <v>36</v>
      </c>
      <c r="D12" s="5">
        <v>120</v>
      </c>
      <c r="E12" s="21">
        <v>92.7</v>
      </c>
      <c r="F12" s="5">
        <v>120</v>
      </c>
      <c r="G12" s="5">
        <v>60</v>
      </c>
      <c r="H12" s="5">
        <f t="shared" si="0"/>
        <v>60</v>
      </c>
    </row>
    <row r="13" ht="30" customHeight="1" spans="1:8">
      <c r="A13" s="5">
        <v>9</v>
      </c>
      <c r="B13" s="18"/>
      <c r="C13" s="5" t="s">
        <v>37</v>
      </c>
      <c r="D13" s="5">
        <v>120</v>
      </c>
      <c r="E13" s="21">
        <v>95</v>
      </c>
      <c r="F13" s="5">
        <v>120</v>
      </c>
      <c r="G13" s="5">
        <v>60</v>
      </c>
      <c r="H13" s="5">
        <f t="shared" si="0"/>
        <v>60</v>
      </c>
    </row>
    <row r="14" ht="30" customHeight="1" spans="1:8">
      <c r="A14" s="5">
        <v>10</v>
      </c>
      <c r="B14" s="18"/>
      <c r="C14" s="5" t="s">
        <v>38</v>
      </c>
      <c r="D14" s="5">
        <v>120</v>
      </c>
      <c r="E14" s="21">
        <v>92.5</v>
      </c>
      <c r="F14" s="5">
        <v>120</v>
      </c>
      <c r="G14" s="5">
        <v>60</v>
      </c>
      <c r="H14" s="5">
        <f t="shared" si="0"/>
        <v>60</v>
      </c>
    </row>
    <row r="15" ht="30" customHeight="1" spans="1:8">
      <c r="A15" s="3" t="s">
        <v>32</v>
      </c>
      <c r="B15" s="3"/>
      <c r="C15" s="3"/>
      <c r="D15" s="3">
        <f>SUM(D9:D14)</f>
        <v>760</v>
      </c>
      <c r="E15" s="3"/>
      <c r="F15" s="3">
        <f>SUM(F9:F14)</f>
        <v>760</v>
      </c>
      <c r="G15" s="3">
        <f>SUM(G9:G14)</f>
        <v>380</v>
      </c>
      <c r="H15" s="3">
        <f>SUM(H9:H14)</f>
        <v>380</v>
      </c>
    </row>
    <row r="16" ht="30" customHeight="1" spans="1:8">
      <c r="A16" s="3" t="s">
        <v>39</v>
      </c>
      <c r="B16" s="3"/>
      <c r="C16" s="3"/>
      <c r="D16" s="3">
        <f>D8+D15</f>
        <v>1260</v>
      </c>
      <c r="E16" s="3"/>
      <c r="F16" s="3">
        <f>F8+F15</f>
        <v>1260</v>
      </c>
      <c r="G16" s="3">
        <f>G8+G15</f>
        <v>630</v>
      </c>
      <c r="H16" s="3">
        <f>H8+H15</f>
        <v>630</v>
      </c>
    </row>
  </sheetData>
  <mergeCells count="6">
    <mergeCell ref="A2:H2"/>
    <mergeCell ref="A8:C8"/>
    <mergeCell ref="A15:C15"/>
    <mergeCell ref="A16:C16"/>
    <mergeCell ref="B4:B7"/>
    <mergeCell ref="B9:B14"/>
  </mergeCells>
  <printOptions horizontalCentered="1"/>
  <pageMargins left="0.751388888888889" right="0.751388888888889" top="1" bottom="1" header="0.5" footer="0.5"/>
  <pageSetup paperSize="9" scale="70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8"/>
  <sheetViews>
    <sheetView workbookViewId="0">
      <selection activeCell="D3" sqref="D3"/>
    </sheetView>
  </sheetViews>
  <sheetFormatPr defaultColWidth="8.8" defaultRowHeight="15.6"/>
  <cols>
    <col min="2" max="2" width="13.4" customWidth="1"/>
    <col min="3" max="3" width="15" customWidth="1"/>
    <col min="4" max="9" width="13.9" customWidth="1"/>
    <col min="10" max="10" width="20.4" customWidth="1"/>
  </cols>
  <sheetData>
    <row r="1" ht="30" customHeight="1" spans="1:10">
      <c r="A1" s="16" t="s">
        <v>40</v>
      </c>
    </row>
    <row r="2" ht="45" customHeight="1" spans="1:10">
      <c r="A2" s="17" t="s">
        <v>41</v>
      </c>
      <c r="B2" s="17"/>
      <c r="C2" s="17"/>
      <c r="D2" s="17"/>
      <c r="E2" s="17"/>
      <c r="F2" s="17"/>
      <c r="G2" s="17"/>
      <c r="H2" s="17"/>
      <c r="I2" s="17"/>
      <c r="J2" s="17"/>
    </row>
    <row r="3" ht="39" customHeight="1" spans="1:10">
      <c r="A3" s="3" t="s">
        <v>20</v>
      </c>
      <c r="B3" s="3" t="s">
        <v>42</v>
      </c>
      <c r="C3" s="3" t="s">
        <v>21</v>
      </c>
      <c r="D3" s="3" t="s">
        <v>22</v>
      </c>
      <c r="E3" s="3" t="s">
        <v>23</v>
      </c>
      <c r="F3" s="3" t="s">
        <v>43</v>
      </c>
      <c r="G3" s="3" t="s">
        <v>25</v>
      </c>
      <c r="H3" s="3" t="s">
        <v>44</v>
      </c>
      <c r="I3" s="3" t="s">
        <v>45</v>
      </c>
      <c r="J3" s="3" t="s">
        <v>46</v>
      </c>
    </row>
    <row r="4" ht="32" customHeight="1" spans="1:10">
      <c r="A4" s="18">
        <v>1</v>
      </c>
      <c r="B4" s="5" t="s">
        <v>13</v>
      </c>
      <c r="C4" s="5" t="s">
        <v>47</v>
      </c>
      <c r="D4" s="5">
        <v>80</v>
      </c>
      <c r="E4" s="5">
        <v>98.07</v>
      </c>
      <c r="F4" s="5">
        <v>80</v>
      </c>
      <c r="G4" s="5">
        <v>40</v>
      </c>
      <c r="H4" s="5">
        <f>F4-G4</f>
        <v>40</v>
      </c>
      <c r="I4" s="5">
        <v>0</v>
      </c>
      <c r="J4" s="5" t="s">
        <v>48</v>
      </c>
    </row>
    <row r="5" ht="32" customHeight="1" spans="1:10">
      <c r="A5" s="18">
        <v>2</v>
      </c>
      <c r="B5" s="5"/>
      <c r="C5" s="5" t="s">
        <v>49</v>
      </c>
      <c r="D5" s="5">
        <v>100</v>
      </c>
      <c r="E5" s="5">
        <v>97.97</v>
      </c>
      <c r="F5" s="5">
        <v>100</v>
      </c>
      <c r="G5" s="5">
        <v>50</v>
      </c>
      <c r="H5" s="5">
        <f>F5-G5</f>
        <v>50</v>
      </c>
      <c r="I5" s="5">
        <v>0</v>
      </c>
      <c r="J5" s="5"/>
    </row>
    <row r="6" ht="32" customHeight="1" spans="1:10">
      <c r="A6" s="18">
        <v>3</v>
      </c>
      <c r="B6" s="5"/>
      <c r="C6" s="5" t="s">
        <v>50</v>
      </c>
      <c r="D6" s="5">
        <v>100</v>
      </c>
      <c r="E6" s="5">
        <v>96.83</v>
      </c>
      <c r="F6" s="5">
        <v>100</v>
      </c>
      <c r="G6" s="5">
        <v>50</v>
      </c>
      <c r="H6" s="5">
        <f>F6-G6</f>
        <v>50</v>
      </c>
      <c r="I6" s="5">
        <v>0</v>
      </c>
      <c r="J6" s="5"/>
    </row>
    <row r="7" s="15" customFormat="1" ht="32" customHeight="1" spans="1:10">
      <c r="A7" s="3" t="s">
        <v>32</v>
      </c>
      <c r="B7" s="19"/>
      <c r="C7" s="3"/>
      <c r="D7" s="3">
        <f>SUM(D4:D6)</f>
        <v>280</v>
      </c>
      <c r="E7" s="3"/>
      <c r="F7" s="3">
        <f>SUM(F4:F6)</f>
        <v>280</v>
      </c>
      <c r="G7" s="3">
        <f>SUM(G4:G6)</f>
        <v>140</v>
      </c>
      <c r="H7" s="3">
        <f>SUM(H4:H6)</f>
        <v>140</v>
      </c>
      <c r="I7" s="3">
        <f>SUM(I4:I6)</f>
        <v>0</v>
      </c>
      <c r="J7" s="3"/>
    </row>
    <row r="8" ht="32" customHeight="1" spans="1:10">
      <c r="A8" s="18">
        <v>4</v>
      </c>
      <c r="B8" s="5" t="s">
        <v>15</v>
      </c>
      <c r="C8" s="5" t="s">
        <v>51</v>
      </c>
      <c r="D8" s="5">
        <v>100</v>
      </c>
      <c r="E8" s="5">
        <v>95.4</v>
      </c>
      <c r="F8" s="5">
        <v>100</v>
      </c>
      <c r="G8" s="5"/>
      <c r="H8" s="5">
        <v>50</v>
      </c>
      <c r="I8" s="5">
        <v>50</v>
      </c>
      <c r="J8" s="5" t="s">
        <v>52</v>
      </c>
    </row>
    <row r="9" ht="32" customHeight="1" spans="1:10">
      <c r="A9" s="18">
        <v>5</v>
      </c>
      <c r="B9" s="5"/>
      <c r="C9" s="5" t="s">
        <v>53</v>
      </c>
      <c r="D9" s="5">
        <v>100</v>
      </c>
      <c r="E9" s="5">
        <v>94.84</v>
      </c>
      <c r="F9" s="5">
        <v>100</v>
      </c>
      <c r="G9" s="5"/>
      <c r="H9" s="5">
        <v>50</v>
      </c>
      <c r="I9" s="5">
        <v>50</v>
      </c>
      <c r="J9" s="5"/>
    </row>
    <row r="10" ht="32" customHeight="1" spans="1:10">
      <c r="A10" s="18">
        <v>6</v>
      </c>
      <c r="B10" s="5"/>
      <c r="C10" s="5" t="s">
        <v>54</v>
      </c>
      <c r="D10" s="5">
        <v>100</v>
      </c>
      <c r="E10" s="5">
        <v>95.67</v>
      </c>
      <c r="F10" s="5">
        <v>100</v>
      </c>
      <c r="G10" s="5"/>
      <c r="H10" s="5">
        <v>50</v>
      </c>
      <c r="I10" s="5">
        <v>50</v>
      </c>
      <c r="J10" s="5"/>
    </row>
    <row r="11" ht="32" customHeight="1" spans="1:10">
      <c r="A11" s="18">
        <v>7</v>
      </c>
      <c r="B11" s="5"/>
      <c r="C11" s="5" t="s">
        <v>55</v>
      </c>
      <c r="D11" s="5">
        <v>100</v>
      </c>
      <c r="E11" s="5">
        <v>94.5</v>
      </c>
      <c r="F11" s="5">
        <v>100</v>
      </c>
      <c r="G11" s="5"/>
      <c r="H11" s="5">
        <v>50</v>
      </c>
      <c r="I11" s="5">
        <v>50</v>
      </c>
      <c r="J11" s="5"/>
    </row>
    <row r="12" s="15" customFormat="1" ht="32" customHeight="1" spans="1:10">
      <c r="A12" s="3" t="s">
        <v>32</v>
      </c>
      <c r="B12" s="19"/>
      <c r="C12" s="3"/>
      <c r="D12" s="3">
        <f>SUM(D8:D11)</f>
        <v>400</v>
      </c>
      <c r="E12" s="3"/>
      <c r="F12" s="3">
        <f>SUM(F8:F11)</f>
        <v>400</v>
      </c>
      <c r="G12" s="3">
        <f>SUM(G8:G11)</f>
        <v>0</v>
      </c>
      <c r="H12" s="3">
        <f>SUM(H8:H11)</f>
        <v>200</v>
      </c>
      <c r="I12" s="3">
        <f>SUM(I8:I11)</f>
        <v>200</v>
      </c>
      <c r="J12" s="10"/>
    </row>
    <row r="13" ht="32" customHeight="1" spans="1:10">
      <c r="A13" s="18">
        <v>8</v>
      </c>
      <c r="B13" s="5" t="s">
        <v>9</v>
      </c>
      <c r="C13" s="5" t="s">
        <v>56</v>
      </c>
      <c r="D13" s="5">
        <v>120</v>
      </c>
      <c r="E13" s="5">
        <v>97.33</v>
      </c>
      <c r="F13" s="5">
        <v>120</v>
      </c>
      <c r="G13" s="5"/>
      <c r="H13" s="5">
        <v>60</v>
      </c>
      <c r="I13" s="5">
        <v>60</v>
      </c>
      <c r="J13" s="5" t="s">
        <v>57</v>
      </c>
    </row>
    <row r="14" ht="31.8" customHeight="1" spans="1:10">
      <c r="A14" s="18">
        <v>9</v>
      </c>
      <c r="B14" s="5"/>
      <c r="C14" s="5" t="s">
        <v>58</v>
      </c>
      <c r="D14" s="5">
        <v>120</v>
      </c>
      <c r="E14" s="5">
        <v>96.17</v>
      </c>
      <c r="F14" s="5">
        <v>120</v>
      </c>
      <c r="G14" s="5">
        <v>40</v>
      </c>
      <c r="H14" s="5">
        <v>60</v>
      </c>
      <c r="I14" s="5">
        <v>20</v>
      </c>
      <c r="J14" s="5" t="s">
        <v>59</v>
      </c>
    </row>
    <row r="15" ht="32" customHeight="1" spans="1:10">
      <c r="A15" s="18">
        <v>10</v>
      </c>
      <c r="B15" s="5"/>
      <c r="C15" s="5" t="s">
        <v>60</v>
      </c>
      <c r="D15" s="5">
        <v>80</v>
      </c>
      <c r="E15" s="5">
        <v>97.33</v>
      </c>
      <c r="F15" s="5">
        <v>80</v>
      </c>
      <c r="G15" s="5">
        <v>40</v>
      </c>
      <c r="H15" s="5">
        <f>F15-G15</f>
        <v>40</v>
      </c>
      <c r="I15" s="5">
        <v>0</v>
      </c>
      <c r="J15" s="5" t="s">
        <v>61</v>
      </c>
    </row>
    <row r="16" s="15" customFormat="1" ht="32" customHeight="1" spans="1:10">
      <c r="A16" s="3" t="s">
        <v>32</v>
      </c>
      <c r="B16" s="19"/>
      <c r="C16" s="3"/>
      <c r="D16" s="3">
        <f>SUM(D13:D15)</f>
        <v>320</v>
      </c>
      <c r="E16" s="3"/>
      <c r="F16" s="3">
        <f>SUM(F13:F15)</f>
        <v>320</v>
      </c>
      <c r="G16" s="3">
        <f>SUM(G13:G15)</f>
        <v>80</v>
      </c>
      <c r="H16" s="3">
        <f>SUM(H13:H15)</f>
        <v>160</v>
      </c>
      <c r="I16" s="3">
        <f>SUM(I13:I15)</f>
        <v>80</v>
      </c>
      <c r="J16" s="3"/>
    </row>
    <row r="17" ht="32" customHeight="1" spans="1:10">
      <c r="A17" s="18">
        <v>11</v>
      </c>
      <c r="B17" s="5" t="s">
        <v>10</v>
      </c>
      <c r="C17" s="5" t="s">
        <v>62</v>
      </c>
      <c r="D17" s="5">
        <v>80</v>
      </c>
      <c r="E17" s="5">
        <v>94.83</v>
      </c>
      <c r="F17" s="5">
        <v>80</v>
      </c>
      <c r="G17" s="5"/>
      <c r="H17" s="5">
        <v>40</v>
      </c>
      <c r="I17" s="5">
        <v>40</v>
      </c>
      <c r="J17" s="5" t="s">
        <v>63</v>
      </c>
    </row>
    <row r="18" ht="32" customHeight="1" spans="1:10">
      <c r="A18" s="18">
        <v>12</v>
      </c>
      <c r="B18" s="5"/>
      <c r="C18" s="5" t="s">
        <v>64</v>
      </c>
      <c r="D18" s="5">
        <v>80</v>
      </c>
      <c r="E18" s="5">
        <v>95.83</v>
      </c>
      <c r="F18" s="5">
        <v>80</v>
      </c>
      <c r="G18" s="5"/>
      <c r="H18" s="5">
        <v>40</v>
      </c>
      <c r="I18" s="5">
        <v>40</v>
      </c>
      <c r="J18" s="5"/>
    </row>
    <row r="19" ht="32" customHeight="1" spans="1:10">
      <c r="A19" s="18">
        <v>13</v>
      </c>
      <c r="B19" s="5"/>
      <c r="C19" s="5" t="s">
        <v>65</v>
      </c>
      <c r="D19" s="5">
        <v>80</v>
      </c>
      <c r="E19" s="5">
        <v>92.67</v>
      </c>
      <c r="F19" s="5">
        <v>80</v>
      </c>
      <c r="G19" s="5"/>
      <c r="H19" s="5">
        <v>40</v>
      </c>
      <c r="I19" s="5">
        <v>40</v>
      </c>
      <c r="J19" s="5"/>
    </row>
    <row r="20" ht="32" customHeight="1" spans="1:10">
      <c r="A20" s="18">
        <v>14</v>
      </c>
      <c r="B20" s="5"/>
      <c r="C20" s="5" t="s">
        <v>66</v>
      </c>
      <c r="D20" s="5">
        <v>80</v>
      </c>
      <c r="E20" s="5">
        <v>95.33</v>
      </c>
      <c r="F20" s="5">
        <v>80</v>
      </c>
      <c r="G20" s="5"/>
      <c r="H20" s="5">
        <v>40</v>
      </c>
      <c r="I20" s="5">
        <v>40</v>
      </c>
      <c r="J20" s="5"/>
    </row>
    <row r="21" s="15" customFormat="1" ht="32" customHeight="1" spans="1:10">
      <c r="A21" s="3" t="s">
        <v>32</v>
      </c>
      <c r="B21" s="19"/>
      <c r="C21" s="3"/>
      <c r="D21" s="3">
        <f>SUM(D17:D20)</f>
        <v>320</v>
      </c>
      <c r="E21" s="3"/>
      <c r="F21" s="3">
        <f>SUM(F17:F20)</f>
        <v>320</v>
      </c>
      <c r="G21" s="3">
        <f>SUM(G17:G20)</f>
        <v>0</v>
      </c>
      <c r="H21" s="3">
        <f>SUM(H17:H20)</f>
        <v>160</v>
      </c>
      <c r="I21" s="3">
        <f>SUM(I17:I20)</f>
        <v>160</v>
      </c>
      <c r="J21" s="10"/>
    </row>
    <row r="22" ht="32" customHeight="1" spans="1:10">
      <c r="A22" s="18">
        <v>15</v>
      </c>
      <c r="B22" s="5" t="s">
        <v>14</v>
      </c>
      <c r="C22" s="5" t="s">
        <v>67</v>
      </c>
      <c r="D22" s="5">
        <v>100</v>
      </c>
      <c r="E22" s="5">
        <v>96.33</v>
      </c>
      <c r="F22" s="5">
        <v>100</v>
      </c>
      <c r="G22" s="5"/>
      <c r="H22" s="5">
        <v>50</v>
      </c>
      <c r="I22" s="5">
        <v>50</v>
      </c>
      <c r="J22" s="5" t="s">
        <v>68</v>
      </c>
    </row>
    <row r="23" ht="32" customHeight="1" spans="1:10">
      <c r="A23" s="18">
        <v>16</v>
      </c>
      <c r="B23" s="5"/>
      <c r="C23" s="5" t="s">
        <v>69</v>
      </c>
      <c r="D23" s="5">
        <v>100</v>
      </c>
      <c r="E23" s="5">
        <v>95.17</v>
      </c>
      <c r="F23" s="5">
        <v>100</v>
      </c>
      <c r="G23" s="5"/>
      <c r="H23" s="5">
        <v>50</v>
      </c>
      <c r="I23" s="5">
        <v>50</v>
      </c>
      <c r="J23" s="5"/>
    </row>
    <row r="24" ht="32" customHeight="1" spans="1:10">
      <c r="A24" s="18">
        <v>17</v>
      </c>
      <c r="B24" s="5"/>
      <c r="C24" s="5" t="s">
        <v>70</v>
      </c>
      <c r="D24" s="5">
        <v>100</v>
      </c>
      <c r="E24" s="5">
        <v>96.17</v>
      </c>
      <c r="F24" s="5">
        <v>100</v>
      </c>
      <c r="G24" s="5"/>
      <c r="H24" s="5">
        <v>50</v>
      </c>
      <c r="I24" s="5">
        <v>50</v>
      </c>
      <c r="J24" s="5"/>
    </row>
    <row r="25" ht="32" customHeight="1" spans="1:10">
      <c r="A25" s="18">
        <v>18</v>
      </c>
      <c r="B25" s="5"/>
      <c r="C25" s="5" t="s">
        <v>71</v>
      </c>
      <c r="D25" s="5">
        <v>100</v>
      </c>
      <c r="E25" s="5">
        <v>97.17</v>
      </c>
      <c r="F25" s="5">
        <v>100</v>
      </c>
      <c r="G25" s="5"/>
      <c r="H25" s="5">
        <v>50</v>
      </c>
      <c r="I25" s="5">
        <v>50</v>
      </c>
      <c r="J25" s="5"/>
    </row>
    <row r="26" s="15" customFormat="1" ht="32" customHeight="1" spans="1:10">
      <c r="A26" s="3" t="s">
        <v>32</v>
      </c>
      <c r="B26" s="19"/>
      <c r="C26" s="3"/>
      <c r="D26" s="3">
        <f>SUM(D22:D25)</f>
        <v>400</v>
      </c>
      <c r="E26" s="3"/>
      <c r="F26" s="3">
        <f>SUM(F22:F25)</f>
        <v>400</v>
      </c>
      <c r="G26" s="3">
        <f>SUM(G22:G25)</f>
        <v>0</v>
      </c>
      <c r="H26" s="3">
        <f>SUM(H22:H25)</f>
        <v>200</v>
      </c>
      <c r="I26" s="3">
        <f>SUM(I22:I25)</f>
        <v>200</v>
      </c>
      <c r="J26" s="3"/>
    </row>
    <row r="27" s="15" customFormat="1" ht="32" customHeight="1" spans="1:10">
      <c r="A27" s="3" t="s">
        <v>72</v>
      </c>
      <c r="B27" s="3"/>
      <c r="C27" s="19"/>
      <c r="D27" s="3">
        <f>D7+D12+D16+D21+D26</f>
        <v>1720</v>
      </c>
      <c r="E27" s="3"/>
      <c r="F27" s="3">
        <f>F7+F12+F16+F21+F26</f>
        <v>1720</v>
      </c>
      <c r="G27" s="3">
        <f>G7+G12+G16+G21+G26</f>
        <v>220</v>
      </c>
      <c r="H27" s="3">
        <f>H7+H12+H16+H21+H26</f>
        <v>860</v>
      </c>
      <c r="I27" s="3">
        <f>I7+I12+I16+I21+I26</f>
        <v>640</v>
      </c>
      <c r="J27" s="10"/>
    </row>
    <row r="28" ht="26" customHeight="1" spans="1:10">
      <c r="A28" s="20"/>
    </row>
  </sheetData>
  <mergeCells count="16">
    <mergeCell ref="A2:J2"/>
    <mergeCell ref="A7:B7"/>
    <mergeCell ref="A12:B12"/>
    <mergeCell ref="A16:B16"/>
    <mergeCell ref="A21:B21"/>
    <mergeCell ref="A26:B26"/>
    <mergeCell ref="A27:B27"/>
    <mergeCell ref="B4:B6"/>
    <mergeCell ref="B8:B11"/>
    <mergeCell ref="B13:B15"/>
    <mergeCell ref="B17:B20"/>
    <mergeCell ref="B22:B25"/>
    <mergeCell ref="J4:J6"/>
    <mergeCell ref="J8:J11"/>
    <mergeCell ref="J17:J20"/>
    <mergeCell ref="J22:J25"/>
  </mergeCells>
  <printOptions horizontalCentered="1"/>
  <pageMargins left="0.751388888888889" right="0.751388888888889" top="1" bottom="1" header="0.5" footer="0.5"/>
  <pageSetup paperSize="9" scale="57" orientation="portrait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selection activeCell="E10" sqref="E10"/>
    </sheetView>
  </sheetViews>
  <sheetFormatPr defaultColWidth="8.8" defaultRowHeight="15.6" outlineLevelCol="6"/>
  <cols>
    <col min="2" max="2" width="16" customWidth="1"/>
    <col min="3" max="3" width="12.5" customWidth="1"/>
    <col min="4" max="4" width="14.1" customWidth="1"/>
    <col min="5" max="5" width="14.6" style="7" customWidth="1"/>
    <col min="6" max="6" width="16.2" style="7" customWidth="1"/>
    <col min="7" max="7" width="16.2" customWidth="1"/>
  </cols>
  <sheetData>
    <row r="1" ht="30" customHeight="1" spans="1:7">
      <c r="A1" s="8" t="s">
        <v>73</v>
      </c>
      <c r="B1" s="8"/>
    </row>
    <row r="2" ht="41" customHeight="1" spans="1:7">
      <c r="A2" s="9" t="s">
        <v>74</v>
      </c>
      <c r="B2" s="9"/>
      <c r="C2" s="9"/>
      <c r="D2" s="9"/>
      <c r="E2" s="9"/>
      <c r="F2" s="9"/>
      <c r="G2" s="9"/>
    </row>
    <row r="3" ht="37" customHeight="1" spans="1:7">
      <c r="A3" s="10" t="s">
        <v>20</v>
      </c>
      <c r="B3" s="3" t="s">
        <v>75</v>
      </c>
      <c r="C3" s="3" t="s">
        <v>76</v>
      </c>
      <c r="D3" s="3" t="s">
        <v>77</v>
      </c>
      <c r="E3" s="11" t="s">
        <v>78</v>
      </c>
      <c r="F3" s="11" t="s">
        <v>79</v>
      </c>
      <c r="G3" s="11" t="s">
        <v>80</v>
      </c>
    </row>
    <row r="4" ht="40" customHeight="1" spans="1:7">
      <c r="A4" s="12">
        <v>1</v>
      </c>
      <c r="B4" s="5" t="s">
        <v>9</v>
      </c>
      <c r="C4" s="5">
        <v>7652.35</v>
      </c>
      <c r="D4" s="5">
        <v>250</v>
      </c>
      <c r="E4" s="13">
        <f t="shared" ref="E4:E11" si="0">C4*D4</f>
        <v>1913087.5</v>
      </c>
      <c r="F4" s="13">
        <v>956600</v>
      </c>
      <c r="G4" s="14">
        <f>E4-F4</f>
        <v>956487.5</v>
      </c>
    </row>
    <row r="5" ht="40" customHeight="1" spans="1:7">
      <c r="A5" s="12">
        <v>2</v>
      </c>
      <c r="B5" s="5" t="s">
        <v>81</v>
      </c>
      <c r="C5" s="5">
        <v>7224.24</v>
      </c>
      <c r="D5" s="5">
        <v>250</v>
      </c>
      <c r="E5" s="13">
        <f t="shared" si="0"/>
        <v>1806060</v>
      </c>
      <c r="F5" s="13">
        <v>903000</v>
      </c>
      <c r="G5" s="14">
        <f t="shared" ref="G5:G11" si="1">E5-F5</f>
        <v>903060</v>
      </c>
    </row>
    <row r="6" ht="40" customHeight="1" spans="1:7">
      <c r="A6" s="12">
        <v>3</v>
      </c>
      <c r="B6" s="5" t="s">
        <v>82</v>
      </c>
      <c r="C6" s="5">
        <v>2325.54</v>
      </c>
      <c r="D6" s="5">
        <v>250</v>
      </c>
      <c r="E6" s="13">
        <f t="shared" si="0"/>
        <v>581385</v>
      </c>
      <c r="F6" s="13">
        <v>290700</v>
      </c>
      <c r="G6" s="14">
        <f t="shared" si="1"/>
        <v>290685</v>
      </c>
    </row>
    <row r="7" ht="40" customHeight="1" spans="1:7">
      <c r="A7" s="12">
        <v>4</v>
      </c>
      <c r="B7" s="5" t="s">
        <v>83</v>
      </c>
      <c r="C7" s="5">
        <v>12847.68</v>
      </c>
      <c r="D7" s="5">
        <v>250</v>
      </c>
      <c r="E7" s="13">
        <f t="shared" si="0"/>
        <v>3211920</v>
      </c>
      <c r="F7" s="13">
        <v>1605900</v>
      </c>
      <c r="G7" s="14">
        <f t="shared" si="1"/>
        <v>1606020</v>
      </c>
    </row>
    <row r="8" ht="40" customHeight="1" spans="1:7">
      <c r="A8" s="12">
        <v>5</v>
      </c>
      <c r="B8" s="5" t="s">
        <v>13</v>
      </c>
      <c r="C8" s="5">
        <v>3344.33</v>
      </c>
      <c r="D8" s="5">
        <v>250</v>
      </c>
      <c r="E8" s="13">
        <f t="shared" si="0"/>
        <v>836082.5</v>
      </c>
      <c r="F8" s="13">
        <v>418000</v>
      </c>
      <c r="G8" s="14">
        <f t="shared" si="1"/>
        <v>418082.5</v>
      </c>
    </row>
    <row r="9" ht="40" customHeight="1" spans="1:7">
      <c r="A9" s="12">
        <v>6</v>
      </c>
      <c r="B9" s="5" t="s">
        <v>14</v>
      </c>
      <c r="C9" s="5">
        <v>2476.78</v>
      </c>
      <c r="D9" s="5">
        <v>250</v>
      </c>
      <c r="E9" s="13">
        <f t="shared" si="0"/>
        <v>619195</v>
      </c>
      <c r="F9" s="13">
        <v>309600</v>
      </c>
      <c r="G9" s="14">
        <f t="shared" si="1"/>
        <v>309595</v>
      </c>
    </row>
    <row r="10" ht="40" customHeight="1" spans="1:7">
      <c r="A10" s="12">
        <v>7</v>
      </c>
      <c r="B10" s="5" t="s">
        <v>15</v>
      </c>
      <c r="C10" s="5">
        <v>2487.29</v>
      </c>
      <c r="D10" s="5">
        <v>250</v>
      </c>
      <c r="E10" s="13">
        <f t="shared" si="0"/>
        <v>621822.5</v>
      </c>
      <c r="F10" s="13">
        <v>310900</v>
      </c>
      <c r="G10" s="14">
        <f t="shared" si="1"/>
        <v>310922.5</v>
      </c>
    </row>
    <row r="11" ht="40" customHeight="1" spans="1:7">
      <c r="A11" s="12">
        <v>8</v>
      </c>
      <c r="B11" s="5" t="s">
        <v>16</v>
      </c>
      <c r="C11" s="5">
        <v>3556.86</v>
      </c>
      <c r="D11" s="5">
        <v>250</v>
      </c>
      <c r="E11" s="13">
        <f t="shared" si="0"/>
        <v>889215</v>
      </c>
      <c r="F11" s="13">
        <v>444600</v>
      </c>
      <c r="G11" s="14">
        <f t="shared" si="1"/>
        <v>444615</v>
      </c>
    </row>
    <row r="12" ht="37" customHeight="1" spans="1:7">
      <c r="A12" s="3" t="s">
        <v>84</v>
      </c>
      <c r="B12" s="3"/>
      <c r="C12" s="3">
        <f t="shared" ref="C12:G12" si="2">SUM(C4:C11)</f>
        <v>41915.07</v>
      </c>
      <c r="D12" s="3"/>
      <c r="E12" s="11">
        <f t="shared" si="2"/>
        <v>10478767.5</v>
      </c>
      <c r="F12" s="11">
        <f t="shared" si="2"/>
        <v>5239300</v>
      </c>
      <c r="G12" s="11">
        <f t="shared" si="2"/>
        <v>5239467.5</v>
      </c>
    </row>
    <row r="13" ht="30" customHeight="1" spans="1:7">
      <c r="B13" s="1"/>
    </row>
  </sheetData>
  <mergeCells count="2">
    <mergeCell ref="A2:G2"/>
    <mergeCell ref="A12:B12"/>
  </mergeCells>
  <pageMargins left="0.75" right="0.75" top="1" bottom="1" header="0.5" footer="0.5"/>
  <pageSetup paperSize="9" scale="82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selection activeCell="I6" sqref="I6"/>
    </sheetView>
  </sheetViews>
  <sheetFormatPr defaultColWidth="8.8" defaultRowHeight="15.6" outlineLevelRow="4" outlineLevelCol="6"/>
  <cols>
    <col min="2" max="2" width="15.7" customWidth="1"/>
    <col min="3" max="3" width="13.4" customWidth="1"/>
    <col min="4" max="4" width="14.3" customWidth="1"/>
    <col min="5" max="7" width="13.9" customWidth="1"/>
  </cols>
  <sheetData>
    <row r="1" ht="31" customHeight="1" spans="1:7">
      <c r="A1" s="1" t="s">
        <v>85</v>
      </c>
    </row>
    <row r="2" ht="42" customHeight="1" spans="1:7">
      <c r="A2" s="2" t="s">
        <v>86</v>
      </c>
      <c r="B2" s="2"/>
      <c r="C2" s="2"/>
      <c r="D2" s="2"/>
      <c r="E2" s="2"/>
      <c r="F2" s="2"/>
      <c r="G2" s="2"/>
    </row>
    <row r="3" ht="33" customHeight="1" spans="1:7">
      <c r="A3" s="3" t="s">
        <v>20</v>
      </c>
      <c r="B3" s="3" t="s">
        <v>3</v>
      </c>
      <c r="C3" s="3" t="s">
        <v>87</v>
      </c>
      <c r="D3" s="3" t="s">
        <v>88</v>
      </c>
      <c r="E3" s="3" t="s">
        <v>89</v>
      </c>
      <c r="F3" s="3" t="s">
        <v>90</v>
      </c>
      <c r="G3" s="4" t="s">
        <v>44</v>
      </c>
    </row>
    <row r="4" ht="33" customHeight="1" spans="1:7">
      <c r="A4" s="5">
        <v>1</v>
      </c>
      <c r="B4" s="5" t="s">
        <v>9</v>
      </c>
      <c r="C4" s="5">
        <v>10800</v>
      </c>
      <c r="D4" s="5">
        <v>150</v>
      </c>
      <c r="E4" s="5">
        <v>162</v>
      </c>
      <c r="F4" s="5">
        <v>81</v>
      </c>
      <c r="G4" s="6">
        <f>E4-F4</f>
        <v>81</v>
      </c>
    </row>
    <row r="5" ht="33" customHeight="1" spans="1:7">
      <c r="A5" s="3" t="s">
        <v>91</v>
      </c>
      <c r="B5" s="3"/>
      <c r="C5" s="3">
        <v>10800</v>
      </c>
      <c r="D5" s="3"/>
      <c r="E5" s="3">
        <v>162</v>
      </c>
      <c r="F5" s="3">
        <v>81</v>
      </c>
      <c r="G5" s="3">
        <v>81</v>
      </c>
    </row>
  </sheetData>
  <mergeCells count="2">
    <mergeCell ref="A2:G2"/>
    <mergeCell ref="A5:B5"/>
  </mergeCells>
  <printOptions horizontalCentered="1"/>
  <pageMargins left="0.751388888888889" right="0.751388888888889" top="1" bottom="1" header="0.5" footer="0.5"/>
  <pageSetup paperSize="9" scale="86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附件1汇总表</vt:lpstr>
      <vt:lpstr>附件2水源地村</vt:lpstr>
      <vt:lpstr>附件3生态湿地</vt:lpstr>
      <vt:lpstr>附件4生态公益林</vt:lpstr>
      <vt:lpstr>附件5风景名胜区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pennyseyo</cp:lastModifiedBy>
  <dcterms:created xsi:type="dcterms:W3CDTF">2023-12-18T05:09:00Z</dcterms:created>
  <dcterms:modified xsi:type="dcterms:W3CDTF">2026-02-05T02:28:35Z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FCE9D10086224580BEA1CDFAC2093421_13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